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oren\OneDrive\Documents\Documenti\Lavoro\Clients\Cepi\Websites\Paper Recycling Council\"/>
    </mc:Choice>
  </mc:AlternateContent>
  <xr:revisionPtr revIDLastSave="0" documentId="8_{6E927077-6D46-47ED-8B21-71C5D7E1DC5F}" xr6:coauthVersionLast="45" xr6:coauthVersionMax="45" xr10:uidLastSave="{00000000-0000-0000-0000-000000000000}"/>
  <bookViews>
    <workbookView xWindow="-108" yWindow="-108" windowWidth="23256" windowHeight="12576" tabRatio="812" xr2:uid="{00000000-000D-0000-FFFF-FFFF00000000}"/>
  </bookViews>
  <sheets>
    <sheet name="Form" sheetId="6" r:id="rId1"/>
    <sheet name="calc" sheetId="7" state="hidden" r:id="rId2"/>
  </sheets>
  <definedNames>
    <definedName name="Categories">#REF!</definedName>
    <definedName name="Category">Form!$B$16</definedName>
    <definedName name="_xlnm.Print_Area" localSheetId="0">Form!$A$1:$I$32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6" l="1"/>
  <c r="F8" i="6"/>
  <c r="F9" i="6"/>
  <c r="F10" i="6"/>
  <c r="F11" i="6"/>
  <c r="F12" i="6"/>
  <c r="F13" i="6"/>
  <c r="F14" i="6"/>
  <c r="F6" i="6"/>
  <c r="B11" i="7" l="1"/>
  <c r="B13" i="7"/>
  <c r="B14" i="7"/>
  <c r="B23" i="7" s="1"/>
  <c r="B9" i="7"/>
  <c r="B10" i="7"/>
  <c r="J1" i="6"/>
  <c r="E20" i="6" l="1"/>
  <c r="E19" i="6"/>
  <c r="B28" i="7" s="1"/>
  <c r="B29" i="7" s="1"/>
  <c r="F19" i="6" s="1"/>
  <c r="B24" i="7"/>
  <c r="B18" i="7"/>
  <c r="B20" i="7"/>
  <c r="B22" i="7"/>
  <c r="B19" i="7"/>
  <c r="B21" i="7"/>
  <c r="B25" i="7"/>
  <c r="B17" i="7"/>
  <c r="G21" i="6"/>
  <c r="B30" i="7" l="1"/>
  <c r="B31" i="7" s="1"/>
  <c r="F20" i="6" s="1"/>
  <c r="F21" i="6" s="1"/>
  <c r="D13" i="7" s="1"/>
  <c r="G16" i="6" s="1"/>
</calcChain>
</file>

<file path=xl/sharedStrings.xml><?xml version="1.0" encoding="utf-8"?>
<sst xmlns="http://schemas.openxmlformats.org/spreadsheetml/2006/main" count="81" uniqueCount="73">
  <si>
    <t>Category</t>
  </si>
  <si>
    <t>Target</t>
  </si>
  <si>
    <t>Score</t>
  </si>
  <si>
    <t>[%]</t>
  </si>
  <si>
    <t>Calculation according to ERPC:</t>
  </si>
  <si>
    <r>
      <t>Score</t>
    </r>
    <r>
      <rPr>
        <b/>
        <vertAlign val="subscript"/>
        <sz val="10"/>
        <rFont val="Arial"/>
        <family val="2"/>
      </rPr>
      <t>max</t>
    </r>
  </si>
  <si>
    <t>71 to 100 points:</t>
  </si>
  <si>
    <t>51 to 70 points:</t>
  </si>
  <si>
    <t>0 to 50 points:</t>
  </si>
  <si>
    <t>negative:</t>
  </si>
  <si>
    <t>&lt;=  space for remarks</t>
  </si>
  <si>
    <t>[ sample description ]</t>
  </si>
  <si>
    <t>Complete printed product</t>
  </si>
  <si>
    <t>Label</t>
  </si>
  <si>
    <t>Calculation of Removal Scores</t>
  </si>
  <si>
    <t>Insufficient removability</t>
  </si>
  <si>
    <t>Tolerable removability</t>
  </si>
  <si>
    <t>Fair removability</t>
  </si>
  <si>
    <t>Good removability</t>
  </si>
  <si>
    <t>of adhesive applications</t>
  </si>
  <si>
    <t>Removal Score</t>
  </si>
  <si>
    <t>Threshold / Scoring limit</t>
  </si>
  <si>
    <t>100 µm to 200 µm</t>
  </si>
  <si>
    <t>200 µm to 400 µm</t>
  </si>
  <si>
    <t>400 µm to 600 µm</t>
  </si>
  <si>
    <t>Particle size class</t>
  </si>
  <si>
    <t>Input laboratory results according to INGEDE Method 12</t>
  </si>
  <si>
    <t>Macrosticky area [mm²/kg]</t>
  </si>
  <si>
    <t>600 µm to 1.000 µm</t>
  </si>
  <si>
    <t>1.000 µm to 2.000 µm</t>
  </si>
  <si>
    <t>2.000 µm to 3.000 µm</t>
  </si>
  <si>
    <t>3.000 µm to 10.000 µm</t>
  </si>
  <si>
    <t>10.000 µm to 20.000 µm</t>
  </si>
  <si>
    <t>20.000 µm to 200.000 µm</t>
  </si>
  <si>
    <t>Calculated macrosticky content of printed product</t>
  </si>
  <si>
    <t>Removability Results</t>
  </si>
  <si>
    <t>Share of macrostickys below 2000 µm particle size</t>
  </si>
  <si>
    <r>
      <t>S</t>
    </r>
    <r>
      <rPr>
        <b/>
        <vertAlign val="subscript"/>
        <sz val="10"/>
        <rFont val="Arial"/>
        <family val="2"/>
      </rPr>
      <t>2000</t>
    </r>
  </si>
  <si>
    <t>Theoretical macrosticky area after screening</t>
  </si>
  <si>
    <r>
      <t>A</t>
    </r>
    <r>
      <rPr>
        <b/>
        <vertAlign val="subscript"/>
        <sz val="10"/>
        <rFont val="Arial"/>
        <family val="2"/>
      </rPr>
      <t>t</t>
    </r>
  </si>
  <si>
    <t>[mm²/kg]</t>
  </si>
  <si>
    <t>INGEDE File 7425</t>
  </si>
  <si>
    <t>Removal Scores</t>
  </si>
  <si>
    <t>Size distribution of macrostickies according INGEDE Method 12</t>
  </si>
  <si>
    <t>Makrosticky particle size [µm]</t>
  </si>
  <si>
    <t>600-1000</t>
  </si>
  <si>
    <t>1000-2000</t>
  </si>
  <si>
    <t>100-600</t>
  </si>
  <si>
    <t>100-2000</t>
  </si>
  <si>
    <t>100-200000</t>
  </si>
  <si>
    <t>Relative particle size distribution</t>
  </si>
  <si>
    <t>100 - 200</t>
  </si>
  <si>
    <t>200 - 400</t>
  </si>
  <si>
    <t>400 - 600</t>
  </si>
  <si>
    <t>600 - 1 000</t>
  </si>
  <si>
    <t>1 000 - 2 000</t>
  </si>
  <si>
    <t>2 000 - 3 000</t>
  </si>
  <si>
    <t>3 000 - 10 000</t>
  </si>
  <si>
    <t>10 000 - 20 000</t>
  </si>
  <si>
    <t>20 000 - 200 000</t>
  </si>
  <si>
    <t>Scores</t>
  </si>
  <si>
    <r>
      <t>Theoretical score for the share RS</t>
    </r>
    <r>
      <rPr>
        <vertAlign val="subscript"/>
        <sz val="10"/>
        <color theme="1"/>
        <rFont val="Arial"/>
        <family val="2"/>
      </rPr>
      <t>S</t>
    </r>
  </si>
  <si>
    <r>
      <t>Theoretical score for the area RS</t>
    </r>
    <r>
      <rPr>
        <vertAlign val="subscript"/>
        <sz val="10"/>
        <color theme="1"/>
        <rFont val="Arial"/>
        <family val="2"/>
      </rPr>
      <t>A</t>
    </r>
  </si>
  <si>
    <t>Calculation of the Removal Scores</t>
  </si>
  <si>
    <t>Value</t>
  </si>
  <si>
    <t>Evaluation of removability</t>
  </si>
  <si>
    <r>
      <t>Actual score for the share RS</t>
    </r>
    <r>
      <rPr>
        <vertAlign val="subscript"/>
        <sz val="10"/>
        <color theme="1"/>
        <rFont val="Arial"/>
        <family val="2"/>
      </rPr>
      <t>S</t>
    </r>
  </si>
  <si>
    <r>
      <t>Actual score for the area RS</t>
    </r>
    <r>
      <rPr>
        <vertAlign val="subscript"/>
        <sz val="10"/>
        <color theme="1"/>
        <rFont val="Arial"/>
        <family val="2"/>
      </rPr>
      <t>A</t>
    </r>
  </si>
  <si>
    <t>Assessment of Printed Product Recyclability</t>
  </si>
  <si>
    <t>– Scorecard for the Removability of Adhesive Applications –</t>
  </si>
  <si>
    <t>Categories</t>
  </si>
  <si>
    <t>Assessment</t>
  </si>
  <si>
    <t>Calculator version 1.0 (03 June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</si>
</sst>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yy"/>
    <numFmt numFmtId="165" formatCode="#,##0\ \ \ \ "/>
    <numFmt numFmtId="166" formatCode="#,##0\ \ \ \ \ "/>
  </numFmts>
  <fonts count="2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vertAlign val="subscript"/>
      <sz val="10"/>
      <color theme="1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3" borderId="8" xfId="0" applyFont="1" applyFill="1" applyBorder="1" applyAlignment="1">
      <alignment horizontal="centerContinuous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horizontal="centerContinuous" vertical="center"/>
    </xf>
    <xf numFmtId="3" fontId="14" fillId="4" borderId="5" xfId="0" applyNumberFormat="1" applyFont="1" applyFill="1" applyBorder="1" applyAlignment="1">
      <alignment horizontal="centerContinuous" vertical="center"/>
    </xf>
    <xf numFmtId="3" fontId="14" fillId="4" borderId="6" xfId="0" applyNumberFormat="1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3" borderId="13" xfId="0" applyFill="1" applyBorder="1" applyAlignment="1">
      <alignment horizontal="left" vertical="center" indent="1"/>
    </xf>
    <xf numFmtId="0" fontId="0" fillId="3" borderId="14" xfId="0" applyFill="1" applyBorder="1" applyAlignment="1">
      <alignment horizontal="left" vertical="center" inden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0" fillId="0" borderId="19" xfId="0" applyBorder="1" applyAlignment="1">
      <alignment horizontal="left" vertical="center" indent="2"/>
    </xf>
    <xf numFmtId="0" fontId="3" fillId="5" borderId="12" xfId="0" applyFont="1" applyFill="1" applyBorder="1" applyAlignment="1">
      <alignment horizontal="left" vertical="center" indent="2"/>
    </xf>
    <xf numFmtId="0" fontId="3" fillId="5" borderId="1" xfId="0" applyFont="1" applyFill="1" applyBorder="1" applyAlignment="1">
      <alignment horizontal="left" vertical="center" indent="1"/>
    </xf>
    <xf numFmtId="0" fontId="1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centerContinuous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Continuous"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166" fontId="12" fillId="5" borderId="13" xfId="0" applyNumberFormat="1" applyFont="1" applyFill="1" applyBorder="1" applyAlignment="1">
      <alignment horizontal="right" vertical="center"/>
    </xf>
    <xf numFmtId="166" fontId="12" fillId="5" borderId="15" xfId="0" applyNumberFormat="1" applyFont="1" applyFill="1" applyBorder="1" applyAlignment="1">
      <alignment horizontal="right" vertical="center"/>
    </xf>
    <xf numFmtId="166" fontId="12" fillId="5" borderId="4" xfId="0" applyNumberFormat="1" applyFont="1" applyFill="1" applyBorder="1" applyAlignment="1">
      <alignment horizontal="right" vertical="center"/>
    </xf>
    <xf numFmtId="166" fontId="5" fillId="5" borderId="2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3" fillId="3" borderId="8" xfId="0" applyFont="1" applyFill="1" applyBorder="1" applyAlignment="1">
      <alignment horizontal="centerContinuous" vertical="center" wrapText="1"/>
    </xf>
    <xf numFmtId="0" fontId="0" fillId="3" borderId="22" xfId="0" applyFill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left" vertical="center" indent="1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/>
    <xf numFmtId="0" fontId="19" fillId="0" borderId="0" xfId="2" applyFont="1" applyAlignment="1">
      <alignment horizontal="left"/>
    </xf>
    <xf numFmtId="0" fontId="18" fillId="0" borderId="0" xfId="2" applyFont="1" applyAlignment="1">
      <alignment horizontal="left"/>
    </xf>
    <xf numFmtId="0" fontId="1" fillId="0" borderId="0" xfId="2" applyAlignment="1">
      <alignment horizontal="left" wrapText="1"/>
    </xf>
    <xf numFmtId="0" fontId="1" fillId="0" borderId="0" xfId="2" applyAlignment="1">
      <alignment horizontal="center" wrapText="1"/>
    </xf>
    <xf numFmtId="0" fontId="1" fillId="0" borderId="0" xfId="2" applyAlignment="1">
      <alignment wrapText="1"/>
    </xf>
    <xf numFmtId="0" fontId="1" fillId="0" borderId="4" xfId="2" applyFont="1" applyFill="1" applyBorder="1" applyAlignment="1">
      <alignment horizontal="center" wrapText="1"/>
    </xf>
    <xf numFmtId="0" fontId="1" fillId="0" borderId="0" xfId="2" applyFont="1" applyFill="1" applyBorder="1" applyAlignment="1">
      <alignment horizontal="center" wrapText="1"/>
    </xf>
    <xf numFmtId="0" fontId="18" fillId="0" borderId="0" xfId="2" applyFont="1" applyAlignment="1">
      <alignment horizontal="center" wrapText="1"/>
    </xf>
    <xf numFmtId="0" fontId="3" fillId="3" borderId="3" xfId="0" applyFont="1" applyFill="1" applyBorder="1" applyAlignment="1">
      <alignment vertical="center"/>
    </xf>
    <xf numFmtId="9" fontId="0" fillId="3" borderId="13" xfId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9" fontId="5" fillId="5" borderId="20" xfId="1" applyFont="1" applyFill="1" applyBorder="1" applyAlignment="1">
      <alignment horizontal="right" vertical="center" indent="1"/>
    </xf>
    <xf numFmtId="1" fontId="3" fillId="0" borderId="20" xfId="1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5" fontId="5" fillId="2" borderId="23" xfId="0" applyNumberFormat="1" applyFont="1" applyFill="1" applyBorder="1" applyAlignment="1" applyProtection="1">
      <alignment horizontal="right" vertical="center"/>
      <protection locked="0"/>
    </xf>
    <xf numFmtId="165" fontId="5" fillId="2" borderId="24" xfId="0" applyNumberFormat="1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Continuous" vertical="center"/>
    </xf>
    <xf numFmtId="164" fontId="4" fillId="0" borderId="0" xfId="0" quotePrefix="1" applyNumberFormat="1" applyFont="1" applyAlignment="1" applyProtection="1">
      <alignment horizontal="centerContinuous" vertical="center"/>
    </xf>
    <xf numFmtId="165" fontId="5" fillId="6" borderId="14" xfId="0" applyNumberFormat="1" applyFont="1" applyFill="1" applyBorder="1" applyAlignment="1" applyProtection="1">
      <alignment horizontal="right" vertical="center"/>
    </xf>
    <xf numFmtId="165" fontId="5" fillId="6" borderId="23" xfId="0" applyNumberFormat="1" applyFont="1" applyFill="1" applyBorder="1" applyAlignment="1" applyProtection="1">
      <alignment horizontal="right" vertical="center"/>
    </xf>
    <xf numFmtId="165" fontId="5" fillId="6" borderId="15" xfId="0" applyNumberFormat="1" applyFont="1" applyFill="1" applyBorder="1" applyAlignment="1" applyProtection="1">
      <alignment horizontal="right" vertical="center"/>
    </xf>
    <xf numFmtId="165" fontId="5" fillId="6" borderId="24" xfId="0" applyNumberFormat="1" applyFont="1" applyFill="1" applyBorder="1" applyAlignment="1" applyProtection="1">
      <alignment horizontal="right" vertical="center"/>
    </xf>
    <xf numFmtId="0" fontId="1" fillId="0" borderId="4" xfId="2" applyBorder="1" applyAlignment="1">
      <alignment horizontal="center"/>
    </xf>
    <xf numFmtId="9" fontId="0" fillId="0" borderId="4" xfId="3" applyFont="1" applyBorder="1" applyAlignment="1">
      <alignment horizontal="center"/>
    </xf>
    <xf numFmtId="0" fontId="3" fillId="7" borderId="8" xfId="0" applyFont="1" applyFill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3" fontId="0" fillId="0" borderId="4" xfId="0" applyNumberFormat="1" applyBorder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Percent" xfId="1" builtinId="5"/>
    <cellStyle name="Prozent 2" xfId="3" xr:uid="{00000000-0005-0000-0000-000001000000}"/>
    <cellStyle name="Standard 2" xfId="2" xr:uid="{00000000-0005-0000-0000-000003000000}"/>
  </cellStyles>
  <dxfs count="11"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DCDCD"/>
      <rgbColor rgb="00CC99FF"/>
      <rgbColor rgb="00DDDDDD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showGridLines="0" tabSelected="1" workbookViewId="0">
      <selection activeCell="B16" sqref="B16:D16"/>
    </sheetView>
  </sheetViews>
  <sheetFormatPr defaultColWidth="11.44140625" defaultRowHeight="20.100000000000001" customHeight="1" x14ac:dyDescent="0.25"/>
  <cols>
    <col min="1" max="1" width="24.33203125" style="1" customWidth="1"/>
    <col min="2" max="2" width="25" style="1" customWidth="1"/>
    <col min="3" max="3" width="6.109375" style="2" customWidth="1"/>
    <col min="4" max="4" width="7.88671875" style="1" customWidth="1"/>
    <col min="5" max="5" width="12.6640625" style="1" customWidth="1"/>
    <col min="6" max="6" width="18" style="1" customWidth="1"/>
    <col min="7" max="7" width="10.6640625" style="16" customWidth="1"/>
    <col min="8" max="8" width="12.6640625" customWidth="1"/>
    <col min="9" max="9" width="12.6640625" style="1" customWidth="1"/>
    <col min="10" max="16384" width="11.44140625" style="1"/>
  </cols>
  <sheetData>
    <row r="1" spans="1:10" ht="21" x14ac:dyDescent="0.25">
      <c r="A1" s="12" t="s">
        <v>14</v>
      </c>
      <c r="G1" s="103" t="s">
        <v>11</v>
      </c>
      <c r="H1" s="104"/>
      <c r="I1" s="105"/>
      <c r="J1" s="41" t="str">
        <f>IF(OR(G1="",G1="[ sample description ]"),"&lt;=  input field (light green)","")</f>
        <v>&lt;=  input field (light green)</v>
      </c>
    </row>
    <row r="2" spans="1:10" s="36" customFormat="1" ht="20.100000000000001" customHeight="1" x14ac:dyDescent="0.25">
      <c r="A2" s="57" t="s">
        <v>19</v>
      </c>
      <c r="C2" s="39"/>
      <c r="G2" s="37"/>
      <c r="H2" s="38"/>
      <c r="J2" s="42"/>
    </row>
    <row r="3" spans="1:10" s="36" customFormat="1" ht="20.100000000000001" customHeight="1" x14ac:dyDescent="0.25">
      <c r="A3" s="57"/>
      <c r="C3" s="39"/>
      <c r="G3" s="37"/>
      <c r="H3" s="38"/>
      <c r="J3" s="42"/>
    </row>
    <row r="4" spans="1:10" s="36" customFormat="1" ht="20.100000000000001" customHeight="1" x14ac:dyDescent="0.25">
      <c r="A4" s="60" t="s">
        <v>26</v>
      </c>
      <c r="C4" s="39"/>
      <c r="E4" s="60" t="s">
        <v>34</v>
      </c>
      <c r="G4" s="37"/>
      <c r="H4" s="38"/>
      <c r="J4" s="42"/>
    </row>
    <row r="5" spans="1:10" s="36" customFormat="1" ht="20.100000000000001" customHeight="1" x14ac:dyDescent="0.25">
      <c r="A5" s="22" t="s">
        <v>25</v>
      </c>
      <c r="B5" s="83" t="s">
        <v>27</v>
      </c>
      <c r="E5" s="86"/>
      <c r="F5" s="87" t="s">
        <v>27</v>
      </c>
      <c r="G5" s="38"/>
    </row>
    <row r="6" spans="1:10" s="36" customFormat="1" ht="20.100000000000001" customHeight="1" x14ac:dyDescent="0.25">
      <c r="A6" s="59" t="s">
        <v>22</v>
      </c>
      <c r="B6" s="84"/>
      <c r="E6" s="90"/>
      <c r="F6" s="91" t="str">
        <f t="shared" ref="F6:F14" si="0">IF(Category="","",IF(Category="label",B6/40,B6))</f>
        <v/>
      </c>
      <c r="G6" s="38"/>
    </row>
    <row r="7" spans="1:10" s="36" customFormat="1" ht="20.100000000000001" customHeight="1" x14ac:dyDescent="0.25">
      <c r="A7" s="25" t="s">
        <v>23</v>
      </c>
      <c r="B7" s="84"/>
      <c r="E7" s="90"/>
      <c r="F7" s="91" t="str">
        <f t="shared" si="0"/>
        <v/>
      </c>
      <c r="G7" s="38"/>
    </row>
    <row r="8" spans="1:10" s="36" customFormat="1" ht="20.100000000000001" customHeight="1" x14ac:dyDescent="0.25">
      <c r="A8" s="25" t="s">
        <v>24</v>
      </c>
      <c r="B8" s="84"/>
      <c r="E8" s="90"/>
      <c r="F8" s="91" t="str">
        <f t="shared" si="0"/>
        <v/>
      </c>
      <c r="G8" s="38"/>
    </row>
    <row r="9" spans="1:10" s="36" customFormat="1" ht="20.100000000000001" customHeight="1" x14ac:dyDescent="0.25">
      <c r="A9" s="62" t="s">
        <v>28</v>
      </c>
      <c r="B9" s="84"/>
      <c r="E9" s="90"/>
      <c r="F9" s="91" t="str">
        <f t="shared" si="0"/>
        <v/>
      </c>
      <c r="G9" s="38"/>
    </row>
    <row r="10" spans="1:10" s="36" customFormat="1" ht="20.100000000000001" customHeight="1" x14ac:dyDescent="0.25">
      <c r="A10" s="62" t="s">
        <v>29</v>
      </c>
      <c r="B10" s="84"/>
      <c r="E10" s="90"/>
      <c r="F10" s="91" t="str">
        <f t="shared" si="0"/>
        <v/>
      </c>
      <c r="G10" s="38"/>
    </row>
    <row r="11" spans="1:10" s="36" customFormat="1" ht="20.100000000000001" customHeight="1" x14ac:dyDescent="0.25">
      <c r="A11" s="62" t="s">
        <v>30</v>
      </c>
      <c r="B11" s="84"/>
      <c r="E11" s="90"/>
      <c r="F11" s="91" t="str">
        <f t="shared" si="0"/>
        <v/>
      </c>
      <c r="G11" s="38"/>
    </row>
    <row r="12" spans="1:10" s="36" customFormat="1" ht="20.100000000000001" customHeight="1" x14ac:dyDescent="0.25">
      <c r="A12" s="62" t="s">
        <v>31</v>
      </c>
      <c r="B12" s="84"/>
      <c r="E12" s="90"/>
      <c r="F12" s="91" t="str">
        <f t="shared" si="0"/>
        <v/>
      </c>
      <c r="G12" s="38"/>
    </row>
    <row r="13" spans="1:10" s="36" customFormat="1" ht="20.100000000000001" customHeight="1" x14ac:dyDescent="0.25">
      <c r="A13" s="62" t="s">
        <v>32</v>
      </c>
      <c r="B13" s="84"/>
      <c r="E13" s="90"/>
      <c r="F13" s="91" t="str">
        <f t="shared" si="0"/>
        <v/>
      </c>
      <c r="G13" s="38"/>
    </row>
    <row r="14" spans="1:10" s="36" customFormat="1" ht="20.100000000000001" customHeight="1" x14ac:dyDescent="0.25">
      <c r="A14" s="64" t="s">
        <v>33</v>
      </c>
      <c r="B14" s="85"/>
      <c r="E14" s="92"/>
      <c r="F14" s="93" t="str">
        <f t="shared" si="0"/>
        <v/>
      </c>
      <c r="G14" s="38"/>
    </row>
    <row r="15" spans="1:10" s="36" customFormat="1" ht="20.100000000000001" customHeight="1" x14ac:dyDescent="0.25">
      <c r="B15" s="39"/>
      <c r="F15" s="37"/>
      <c r="G15" s="38"/>
    </row>
    <row r="16" spans="1:10" ht="20.100000000000001" customHeight="1" x14ac:dyDescent="0.25">
      <c r="A16" s="22" t="s">
        <v>0</v>
      </c>
      <c r="B16" s="101"/>
      <c r="C16" s="101"/>
      <c r="D16" s="102"/>
      <c r="E16" s="36"/>
      <c r="F16" s="38"/>
      <c r="G16" s="19" t="str">
        <f>IF(AND(COUNT(B6:B14)=9,Category&lt;&gt;""),calc!D13,"– Rating of the results –")</f>
        <v>– Rating of the results –</v>
      </c>
      <c r="H16" s="20"/>
      <c r="I16" s="21"/>
    </row>
    <row r="17" spans="1:10" ht="20.100000000000001" customHeight="1" x14ac:dyDescent="0.25">
      <c r="A17" s="36"/>
      <c r="B17" s="36"/>
      <c r="C17" s="39"/>
      <c r="D17" s="36"/>
      <c r="E17" s="36"/>
      <c r="F17" s="36"/>
      <c r="G17" s="37"/>
      <c r="H17" s="38"/>
      <c r="I17" s="36"/>
    </row>
    <row r="18" spans="1:10" ht="26.4" x14ac:dyDescent="0.25">
      <c r="A18" s="23" t="s">
        <v>35</v>
      </c>
      <c r="B18" s="10"/>
      <c r="C18" s="11"/>
      <c r="D18" s="10"/>
      <c r="E18" s="61" t="s">
        <v>64</v>
      </c>
      <c r="F18" s="15" t="s">
        <v>20</v>
      </c>
      <c r="G18" s="9" t="s">
        <v>5</v>
      </c>
      <c r="H18" s="58" t="s">
        <v>21</v>
      </c>
      <c r="I18" s="9" t="s">
        <v>1</v>
      </c>
    </row>
    <row r="19" spans="1:10" ht="20.100000000000001" customHeight="1" x14ac:dyDescent="0.25">
      <c r="A19" s="24" t="s">
        <v>36</v>
      </c>
      <c r="B19" s="17"/>
      <c r="C19" s="63" t="s">
        <v>37</v>
      </c>
      <c r="D19" s="13" t="s">
        <v>3</v>
      </c>
      <c r="E19" s="77" t="str">
        <f>IF(OR(B$6="",B$7="",B$8="",B$9="",B$10="",B$11="",B$12="",B$13="",B$14="",Category=""),"",calc!B13/calc!B14)</f>
        <v/>
      </c>
      <c r="F19" s="80" t="str">
        <f>IF(OR(B$6="",B$7="",B$8="",B$9="",B$10="",B$11="",B$12="",B$13="",B$14="",Category=""),"",calc!B29)</f>
        <v/>
      </c>
      <c r="G19" s="50">
        <v>20</v>
      </c>
      <c r="H19" s="79">
        <v>0.5</v>
      </c>
      <c r="I19" s="79">
        <v>0.1</v>
      </c>
    </row>
    <row r="20" spans="1:10" ht="20.100000000000001" customHeight="1" x14ac:dyDescent="0.25">
      <c r="A20" s="64" t="s">
        <v>38</v>
      </c>
      <c r="B20" s="18"/>
      <c r="C20" s="76" t="s">
        <v>39</v>
      </c>
      <c r="D20" s="14" t="s">
        <v>40</v>
      </c>
      <c r="E20" s="78" t="str">
        <f>IF(OR(B$6="",B$7="",B$8="",B$9="",B$10="",B$11="",B$12="",B$13="",B$14="",Category=""),"",ROUND(calc!B9*(1-0)+calc!B10*(1-0.2)+calc!B11*(1-0.8),0))</f>
        <v/>
      </c>
      <c r="F20" s="81" t="str">
        <f>IF(OR(B$6="",B$7="",B$8="",B$9="",B$10="",B$11="",B$12="",B$13="",B$14="",Category=""),"",calc!B31)</f>
        <v/>
      </c>
      <c r="G20" s="51">
        <v>80</v>
      </c>
      <c r="H20" s="53">
        <v>5000</v>
      </c>
      <c r="I20" s="53">
        <v>500</v>
      </c>
    </row>
    <row r="21" spans="1:10" ht="20.100000000000001" customHeight="1" x14ac:dyDescent="0.25">
      <c r="F21" s="82" t="str">
        <f>IF(COUNT(F19:F20)=2,SUM(Form!F19:F20),"")</f>
        <v/>
      </c>
      <c r="G21" s="52">
        <f>SUM(G19:G20)</f>
        <v>100</v>
      </c>
    </row>
    <row r="22" spans="1:10" s="49" customFormat="1" ht="20.100000000000001" customHeight="1" x14ac:dyDescent="0.25">
      <c r="A22" s="47"/>
      <c r="B22" s="47"/>
      <c r="C22" s="47"/>
      <c r="D22" s="47"/>
      <c r="E22" s="47"/>
      <c r="F22" s="47"/>
      <c r="G22" s="47"/>
      <c r="H22" s="48"/>
      <c r="I22" s="47"/>
    </row>
    <row r="23" spans="1:10" s="46" customFormat="1" ht="20.100000000000001" customHeight="1" x14ac:dyDescent="0.25">
      <c r="A23" s="44"/>
      <c r="B23" s="44"/>
      <c r="C23" s="44"/>
      <c r="D23" s="44"/>
      <c r="E23" s="44"/>
      <c r="F23" s="44"/>
      <c r="G23" s="44"/>
      <c r="H23" s="45"/>
      <c r="I23" s="44"/>
      <c r="J23" s="41" t="s">
        <v>10</v>
      </c>
    </row>
    <row r="24" spans="1:10" s="46" customFormat="1" ht="20.100000000000001" customHeight="1" x14ac:dyDescent="0.25">
      <c r="A24" s="44"/>
      <c r="B24" s="44"/>
      <c r="C24" s="44"/>
      <c r="D24" s="44"/>
      <c r="E24" s="44"/>
      <c r="F24" s="44"/>
      <c r="G24" s="44"/>
      <c r="H24" s="45"/>
      <c r="I24" s="44"/>
      <c r="J24" s="41" t="s">
        <v>10</v>
      </c>
    </row>
    <row r="25" spans="1:10" s="46" customFormat="1" ht="20.100000000000001" customHeight="1" x14ac:dyDescent="0.25">
      <c r="A25" s="44"/>
      <c r="B25" s="44"/>
      <c r="C25" s="44"/>
      <c r="D25" s="44"/>
      <c r="E25" s="44"/>
      <c r="F25" s="44"/>
      <c r="G25" s="44"/>
      <c r="H25" s="45"/>
      <c r="I25" s="44"/>
      <c r="J25" s="41" t="s">
        <v>10</v>
      </c>
    </row>
    <row r="26" spans="1:10" s="46" customFormat="1" ht="20.100000000000001" customHeight="1" x14ac:dyDescent="0.25">
      <c r="A26" s="44"/>
      <c r="B26" s="44"/>
      <c r="C26" s="44"/>
      <c r="D26" s="44"/>
      <c r="E26" s="44"/>
      <c r="F26" s="44"/>
      <c r="G26" s="44"/>
      <c r="H26" s="45"/>
      <c r="I26" s="44"/>
      <c r="J26" s="41" t="s">
        <v>10</v>
      </c>
    </row>
    <row r="27" spans="1:10" s="49" customFormat="1" ht="20.100000000000001" customHeight="1" x14ac:dyDescent="0.25">
      <c r="A27" s="47"/>
      <c r="B27" s="47"/>
      <c r="C27" s="47"/>
      <c r="D27" s="47"/>
      <c r="E27" s="47"/>
      <c r="F27" s="47"/>
      <c r="G27" s="47"/>
      <c r="H27" s="48"/>
      <c r="I27" s="47"/>
    </row>
    <row r="28" spans="1:10" s="5" customFormat="1" ht="15" customHeight="1" x14ac:dyDescent="0.25">
      <c r="A28" s="31" t="s">
        <v>2</v>
      </c>
      <c r="B28" s="32" t="s">
        <v>65</v>
      </c>
      <c r="C28" s="33"/>
      <c r="D28" s="34"/>
      <c r="E28" s="6"/>
      <c r="F28" s="35"/>
      <c r="H28" s="35"/>
      <c r="I28" s="35"/>
    </row>
    <row r="29" spans="1:10" ht="15" customHeight="1" x14ac:dyDescent="0.25">
      <c r="A29" s="28" t="s">
        <v>9</v>
      </c>
      <c r="B29" s="54" t="s">
        <v>15</v>
      </c>
      <c r="C29" s="3"/>
      <c r="D29" s="4"/>
      <c r="E29" s="6"/>
      <c r="F29" s="36"/>
      <c r="G29" s="43" t="s">
        <v>4</v>
      </c>
      <c r="H29" s="40"/>
      <c r="I29" s="40"/>
    </row>
    <row r="30" spans="1:10" ht="15" customHeight="1" x14ac:dyDescent="0.25">
      <c r="A30" s="29" t="s">
        <v>8</v>
      </c>
      <c r="B30" s="55" t="s">
        <v>16</v>
      </c>
      <c r="C30" s="7"/>
      <c r="D30" s="26"/>
      <c r="E30" s="6"/>
      <c r="F30" s="36"/>
      <c r="G30" s="88" t="s">
        <v>68</v>
      </c>
      <c r="H30" s="40"/>
      <c r="I30" s="40"/>
    </row>
    <row r="31" spans="1:10" ht="15" customHeight="1" x14ac:dyDescent="0.25">
      <c r="A31" s="29" t="s">
        <v>7</v>
      </c>
      <c r="B31" s="55" t="s">
        <v>17</v>
      </c>
      <c r="C31" s="7"/>
      <c r="D31" s="26"/>
      <c r="E31" s="6"/>
      <c r="F31" s="36"/>
      <c r="G31" s="88" t="s">
        <v>69</v>
      </c>
      <c r="H31" s="40"/>
      <c r="I31" s="40"/>
    </row>
    <row r="32" spans="1:10" ht="15" customHeight="1" x14ac:dyDescent="0.25">
      <c r="A32" s="30" t="s">
        <v>6</v>
      </c>
      <c r="B32" s="56" t="s">
        <v>18</v>
      </c>
      <c r="C32" s="8"/>
      <c r="D32" s="27"/>
      <c r="E32" s="6"/>
      <c r="F32" s="36"/>
      <c r="G32" s="89" t="s">
        <v>72</v>
      </c>
      <c r="H32" s="40"/>
      <c r="I32" s="40"/>
    </row>
  </sheetData>
  <sheetProtection sheet="1" objects="1" scenarios="1" selectLockedCells="1"/>
  <mergeCells count="2">
    <mergeCell ref="B16:D16"/>
    <mergeCell ref="G1:I1"/>
  </mergeCells>
  <phoneticPr fontId="4" type="noConversion"/>
  <conditionalFormatting sqref="G16:I16">
    <cfRule type="expression" dxfId="10" priority="11" stopIfTrue="1">
      <formula>AND($F$21&gt;=0,$F$21&lt;=50)</formula>
    </cfRule>
    <cfRule type="expression" dxfId="9" priority="12" stopIfTrue="1">
      <formula>AND($F$21&gt;50,$F$21&lt;=70)</formula>
    </cfRule>
    <cfRule type="expression" dxfId="8" priority="13" stopIfTrue="1">
      <formula>$F$21&gt;70</formula>
    </cfRule>
  </conditionalFormatting>
  <conditionalFormatting sqref="B16:D16">
    <cfRule type="cellIs" dxfId="7" priority="14" stopIfTrue="1" operator="notEqual">
      <formula>""</formula>
    </cfRule>
  </conditionalFormatting>
  <conditionalFormatting sqref="F19:F20">
    <cfRule type="cellIs" dxfId="6" priority="16" stopIfTrue="1" operator="lessThan">
      <formula>0</formula>
    </cfRule>
  </conditionalFormatting>
  <conditionalFormatting sqref="F21">
    <cfRule type="cellIs" dxfId="5" priority="17" stopIfTrue="1" operator="lessThan">
      <formula>0</formula>
    </cfRule>
  </conditionalFormatting>
  <conditionalFormatting sqref="G1:I1">
    <cfRule type="expression" dxfId="4" priority="18" stopIfTrue="1">
      <formula>OR($G$1="[ sample description ]",$G$1="")</formula>
    </cfRule>
  </conditionalFormatting>
  <conditionalFormatting sqref="E6:E14">
    <cfRule type="cellIs" dxfId="3" priority="5" stopIfTrue="1" operator="notEqual">
      <formula>""</formula>
    </cfRule>
  </conditionalFormatting>
  <conditionalFormatting sqref="B7:B14">
    <cfRule type="cellIs" dxfId="2" priority="4" stopIfTrue="1" operator="notEqual">
      <formula>""</formula>
    </cfRule>
  </conditionalFormatting>
  <conditionalFormatting sqref="B6:B14">
    <cfRule type="cellIs" dxfId="1" priority="2" stopIfTrue="1" operator="notEqual">
      <formula>""</formula>
    </cfRule>
  </conditionalFormatting>
  <conditionalFormatting sqref="B6">
    <cfRule type="cellIs" dxfId="0" priority="1" stopIfTrue="1" operator="notEqual">
      <formula>""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fitToHeight="0" orientation="landscape" horizontalDpi="1200" r:id="rId1"/>
  <headerFooter alignWithMargins="0">
    <oddFooter>&amp;L&amp;8Print: &amp;D / &amp;T&amp;R&amp;8Page: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Please choose category by dropdown" xr:uid="{00000000-0002-0000-0000-000000000000}">
          <x14:formula1>
            <xm:f>calc!$A$34:$A$35</xm:f>
          </x14:formula1>
          <xm:sqref>B16:D16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3" workbookViewId="0">
      <pane xSplit="1" ySplit="3" topLeftCell="B6" activePane="bottomRight" state="frozen"/>
      <selection activeCell="B16" sqref="B16:D16"/>
      <selection pane="topRight" activeCell="B16" sqref="B16:D16"/>
      <selection pane="bottomLeft" activeCell="B16" sqref="B16:D16"/>
      <selection pane="bottomRight" activeCell="D13" sqref="D13"/>
    </sheetView>
  </sheetViews>
  <sheetFormatPr defaultColWidth="11.44140625" defaultRowHeight="13.2" x14ac:dyDescent="0.25"/>
  <cols>
    <col min="1" max="1" width="32.88671875" style="71" bestFit="1" customWidth="1"/>
    <col min="2" max="2" width="11.44140625" style="66"/>
    <col min="3" max="16384" width="11.44140625" style="67"/>
  </cols>
  <sheetData>
    <row r="1" spans="1:8" x14ac:dyDescent="0.25">
      <c r="A1" s="65" t="s">
        <v>41</v>
      </c>
    </row>
    <row r="2" spans="1:8" ht="17.399999999999999" x14ac:dyDescent="0.3">
      <c r="A2" s="68" t="s">
        <v>42</v>
      </c>
    </row>
    <row r="3" spans="1:8" x14ac:dyDescent="0.25">
      <c r="A3" s="69" t="s">
        <v>63</v>
      </c>
    </row>
    <row r="4" spans="1:8" ht="26.4" x14ac:dyDescent="0.25">
      <c r="A4" s="70" t="s">
        <v>43</v>
      </c>
    </row>
    <row r="6" spans="1:8" s="72" customFormat="1" x14ac:dyDescent="0.25">
      <c r="A6" s="71"/>
    </row>
    <row r="7" spans="1:8" x14ac:dyDescent="0.25">
      <c r="A7" s="71" t="s">
        <v>44</v>
      </c>
    </row>
    <row r="9" spans="1:8" x14ac:dyDescent="0.25">
      <c r="A9" s="73" t="s">
        <v>47</v>
      </c>
      <c r="B9" s="94">
        <f>SUM(Form!F6:F8)</f>
        <v>0</v>
      </c>
      <c r="D9" s="96" t="s">
        <v>71</v>
      </c>
      <c r="E9" s="97">
        <v>-100</v>
      </c>
      <c r="F9" s="97">
        <v>0</v>
      </c>
      <c r="G9" s="97">
        <v>51</v>
      </c>
      <c r="H9" s="97">
        <v>71</v>
      </c>
    </row>
    <row r="10" spans="1:8" x14ac:dyDescent="0.25">
      <c r="A10" s="73" t="s">
        <v>45</v>
      </c>
      <c r="B10" s="94" t="str">
        <f>Form!F9</f>
        <v/>
      </c>
      <c r="D10" s="98"/>
      <c r="E10" s="99" t="s">
        <v>15</v>
      </c>
      <c r="F10" s="99" t="s">
        <v>16</v>
      </c>
      <c r="G10" s="99" t="s">
        <v>17</v>
      </c>
      <c r="H10" s="99" t="s">
        <v>18</v>
      </c>
    </row>
    <row r="11" spans="1:8" x14ac:dyDescent="0.25">
      <c r="A11" s="73" t="s">
        <v>46</v>
      </c>
      <c r="B11" s="94" t="str">
        <f>Form!F10</f>
        <v/>
      </c>
    </row>
    <row r="13" spans="1:8" x14ac:dyDescent="0.25">
      <c r="A13" s="73" t="s">
        <v>48</v>
      </c>
      <c r="B13" s="94">
        <f>SUM(Form!F6:F10)</f>
        <v>0</v>
      </c>
      <c r="D13" s="100" t="e">
        <f>HLOOKUP(Form!F21,E9:H10,2)</f>
        <v>#N/A</v>
      </c>
    </row>
    <row r="14" spans="1:8" x14ac:dyDescent="0.25">
      <c r="A14" s="73" t="s">
        <v>49</v>
      </c>
      <c r="B14" s="94">
        <f>SUM(Form!F6:F14)</f>
        <v>0</v>
      </c>
    </row>
    <row r="15" spans="1:8" x14ac:dyDescent="0.25">
      <c r="A15" s="74"/>
    </row>
    <row r="16" spans="1:8" x14ac:dyDescent="0.25">
      <c r="A16" s="71" t="s">
        <v>50</v>
      </c>
    </row>
    <row r="17" spans="1:2" x14ac:dyDescent="0.25">
      <c r="A17" s="73" t="s">
        <v>51</v>
      </c>
      <c r="B17" s="95" t="e">
        <f>Form!F6/B$14</f>
        <v>#VALUE!</v>
      </c>
    </row>
    <row r="18" spans="1:2" x14ac:dyDescent="0.25">
      <c r="A18" s="73" t="s">
        <v>52</v>
      </c>
      <c r="B18" s="95" t="e">
        <f>Form!F7/B$14</f>
        <v>#VALUE!</v>
      </c>
    </row>
    <row r="19" spans="1:2" x14ac:dyDescent="0.25">
      <c r="A19" s="73" t="s">
        <v>53</v>
      </c>
      <c r="B19" s="95" t="e">
        <f>Form!F8/B$14</f>
        <v>#VALUE!</v>
      </c>
    </row>
    <row r="20" spans="1:2" x14ac:dyDescent="0.25">
      <c r="A20" s="73" t="s">
        <v>54</v>
      </c>
      <c r="B20" s="95" t="e">
        <f>Form!F9/B$14</f>
        <v>#VALUE!</v>
      </c>
    </row>
    <row r="21" spans="1:2" x14ac:dyDescent="0.25">
      <c r="A21" s="73" t="s">
        <v>55</v>
      </c>
      <c r="B21" s="95" t="e">
        <f>Form!F10/B$14</f>
        <v>#VALUE!</v>
      </c>
    </row>
    <row r="22" spans="1:2" x14ac:dyDescent="0.25">
      <c r="A22" s="73" t="s">
        <v>56</v>
      </c>
      <c r="B22" s="95" t="e">
        <f>Form!F11/B$14</f>
        <v>#VALUE!</v>
      </c>
    </row>
    <row r="23" spans="1:2" x14ac:dyDescent="0.25">
      <c r="A23" s="73" t="s">
        <v>57</v>
      </c>
      <c r="B23" s="95" t="e">
        <f>Form!F12/B$14</f>
        <v>#VALUE!</v>
      </c>
    </row>
    <row r="24" spans="1:2" x14ac:dyDescent="0.25">
      <c r="A24" s="73" t="s">
        <v>58</v>
      </c>
      <c r="B24" s="95" t="e">
        <f>Form!F13/B$14</f>
        <v>#VALUE!</v>
      </c>
    </row>
    <row r="25" spans="1:2" x14ac:dyDescent="0.25">
      <c r="A25" s="73" t="s">
        <v>59</v>
      </c>
      <c r="B25" s="95" t="e">
        <f>Form!F14/B$14</f>
        <v>#VALUE!</v>
      </c>
    </row>
    <row r="27" spans="1:2" x14ac:dyDescent="0.25">
      <c r="A27" s="75" t="s">
        <v>60</v>
      </c>
    </row>
    <row r="28" spans="1:2" ht="15.6" x14ac:dyDescent="0.35">
      <c r="A28" s="71" t="s">
        <v>61</v>
      </c>
      <c r="B28" s="66" t="e">
        <f>ROUND((Form!H19-Form!E19)/(Form!H19-Form!I19)*Form!G19,0)</f>
        <v>#VALUE!</v>
      </c>
    </row>
    <row r="29" spans="1:2" ht="15.6" x14ac:dyDescent="0.35">
      <c r="A29" s="71" t="s">
        <v>66</v>
      </c>
      <c r="B29" s="66" t="e">
        <f>IF(B28&lt;0,IF(B28&gt;=-20,B28,-20),IF(B28&gt;20,20,B28))</f>
        <v>#VALUE!</v>
      </c>
    </row>
    <row r="30" spans="1:2" ht="15.6" x14ac:dyDescent="0.35">
      <c r="A30" s="71" t="s">
        <v>62</v>
      </c>
      <c r="B30" s="66" t="e">
        <f>ROUND((Form!H20-Form!E20)/(Form!H20-Form!I20)*Form!G20,0)</f>
        <v>#VALUE!</v>
      </c>
    </row>
    <row r="31" spans="1:2" ht="15.6" x14ac:dyDescent="0.35">
      <c r="A31" s="71" t="s">
        <v>67</v>
      </c>
      <c r="B31" s="66" t="e">
        <f>IF(OR(B30&lt;0,B29&lt;0),0,IF(B30&gt;80,80,B30))</f>
        <v>#VALUE!</v>
      </c>
    </row>
    <row r="33" spans="1:1" x14ac:dyDescent="0.25">
      <c r="A33" s="70" t="s">
        <v>70</v>
      </c>
    </row>
    <row r="34" spans="1:1" x14ac:dyDescent="0.25">
      <c r="A34" s="70" t="s">
        <v>12</v>
      </c>
    </row>
    <row r="35" spans="1:1" x14ac:dyDescent="0.25">
      <c r="A35" s="70" t="s">
        <v>13</v>
      </c>
    </row>
  </sheetData>
  <pageMargins left="0.7" right="0.7" top="0.78740157499999996" bottom="0.78740157499999996" header="0.3" footer="0.3"/>
  <pageSetup paperSize="9" orientation="portrait" r:id="rId1"/>
  <headerFooter>
    <oddHeader>&amp;L&amp;8INGEDE e.V.&amp;R&amp;8Bietigheim-Bissingen, 25.11.2010</oddHeader>
    <oddFooter>&amp;L&amp;8&amp;A&amp;C&amp;8Seite &amp;P / &amp;N&amp;R&amp;8&amp;F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calc</vt:lpstr>
      <vt:lpstr>Category</vt:lpstr>
      <vt:lpstr>Form!Print_Area</vt:lpstr>
    </vt:vector>
  </TitlesOfParts>
  <Company>INGEDE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Deinkability Score v1</dc:title>
  <dc:creator>Lorenzo Marchese</dc:creator>
  <cp:lastModifiedBy>Lorenzo Marchese</cp:lastModifiedBy>
  <cp:lastPrinted>2009-04-15T05:13:48Z</cp:lastPrinted>
  <dcterms:created xsi:type="dcterms:W3CDTF">2005-11-09T12:56:04Z</dcterms:created>
  <dcterms:modified xsi:type="dcterms:W3CDTF">2020-06-15T14:57:50Z</dcterms:modified>
</cp:coreProperties>
</file>